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35" windowWidth="11325" windowHeight="6720"/>
  </bookViews>
  <sheets>
    <sheet name="Budget" sheetId="1" r:id="rId1"/>
    <sheet name="Finance" sheetId="2" r:id="rId2"/>
  </sheets>
  <calcPr calcId="145621"/>
</workbook>
</file>

<file path=xl/calcChain.xml><?xml version="1.0" encoding="utf-8"?>
<calcChain xmlns="http://schemas.openxmlformats.org/spreadsheetml/2006/main">
  <c r="E12" i="1"/>
  <c r="E13" s="1"/>
  <c r="E65" i="2" l="1"/>
  <c r="E54"/>
  <c r="E55"/>
  <c r="F24"/>
  <c r="C75"/>
  <c r="E75" s="1"/>
  <c r="F62"/>
  <c r="F48"/>
  <c r="F39"/>
  <c r="F36"/>
  <c r="F42" s="1"/>
  <c r="F50" s="1"/>
  <c r="F25"/>
  <c r="F21"/>
  <c r="E74" s="1"/>
  <c r="F17"/>
  <c r="F56" l="1"/>
  <c r="E68"/>
  <c r="E76"/>
  <c r="F78" s="1"/>
  <c r="F12" i="1"/>
  <c r="D22" l="1"/>
  <c r="D9" l="1"/>
  <c r="D32" l="1"/>
  <c r="D46"/>
  <c r="D45"/>
  <c r="D44"/>
  <c r="D43"/>
  <c r="D42"/>
  <c r="D41"/>
  <c r="D40"/>
  <c r="D39"/>
  <c r="D38"/>
  <c r="D37"/>
  <c r="D36"/>
  <c r="D35"/>
  <c r="D34"/>
  <c r="D31"/>
  <c r="D30"/>
  <c r="D26" l="1"/>
  <c r="D25"/>
  <c r="D24"/>
  <c r="D15"/>
  <c r="D16"/>
  <c r="D14"/>
  <c r="D13"/>
  <c r="D12"/>
  <c r="F13"/>
  <c r="F17" s="1"/>
  <c r="C17"/>
  <c r="C47"/>
  <c r="F55"/>
  <c r="E17"/>
  <c r="E55"/>
  <c r="D55"/>
  <c r="C27"/>
  <c r="C55"/>
  <c r="C49" l="1"/>
  <c r="C57" s="1"/>
  <c r="D17"/>
  <c r="E27"/>
  <c r="F23"/>
  <c r="F27"/>
  <c r="D23"/>
  <c r="D27" s="1"/>
  <c r="E47"/>
  <c r="D33"/>
  <c r="D47" s="1"/>
  <c r="F47"/>
  <c r="E49" l="1"/>
  <c r="E57" s="1"/>
  <c r="F49"/>
  <c r="F57" s="1"/>
  <c r="D49"/>
  <c r="D57" s="1"/>
</calcChain>
</file>

<file path=xl/sharedStrings.xml><?xml version="1.0" encoding="utf-8"?>
<sst xmlns="http://schemas.openxmlformats.org/spreadsheetml/2006/main" count="180" uniqueCount="147">
  <si>
    <t>INCOME</t>
  </si>
  <si>
    <t>4001-0001</t>
  </si>
  <si>
    <t>Rec. Dist 2059 Assessment</t>
  </si>
  <si>
    <t>4001-0002</t>
  </si>
  <si>
    <t>Rec. Dist 2026 Assessment</t>
  </si>
  <si>
    <t>4006-0000</t>
  </si>
  <si>
    <t>Contra Costa County Funds</t>
  </si>
  <si>
    <t>After-Hrs Service Income</t>
  </si>
  <si>
    <t>4008-0000</t>
  </si>
  <si>
    <t>Special Assessments</t>
  </si>
  <si>
    <t>TOTAL INCOME</t>
  </si>
  <si>
    <t>EXPENSES</t>
  </si>
  <si>
    <t>PAYROLL &amp; EMPLOYEE BENEFITS</t>
  </si>
  <si>
    <t>5000-5470</t>
  </si>
  <si>
    <t>Insurance-Medical</t>
  </si>
  <si>
    <t>5000-5500</t>
  </si>
  <si>
    <t>Labor</t>
  </si>
  <si>
    <t>5000-5505</t>
  </si>
  <si>
    <t>Payroll Processing</t>
  </si>
  <si>
    <t>5000-5510</t>
  </si>
  <si>
    <t>Payroll Taxes</t>
  </si>
  <si>
    <t>8000-5010</t>
  </si>
  <si>
    <t>Utilities</t>
  </si>
  <si>
    <t>8000-5050</t>
  </si>
  <si>
    <t>Fuel-diesel</t>
  </si>
  <si>
    <t>8000-5080</t>
  </si>
  <si>
    <t>Telephone/Radio</t>
  </si>
  <si>
    <t>8000-5230</t>
  </si>
  <si>
    <t>R/M Equipment</t>
  </si>
  <si>
    <t>8000-5250</t>
  </si>
  <si>
    <t>8000-5270</t>
  </si>
  <si>
    <t>R/M Ramps</t>
  </si>
  <si>
    <t>8000-5290</t>
  </si>
  <si>
    <t>Tools &amp; Supplies</t>
  </si>
  <si>
    <t>8000-5300</t>
  </si>
  <si>
    <t>Office supplies</t>
  </si>
  <si>
    <t>8000-5430</t>
  </si>
  <si>
    <t>Insurance-General</t>
  </si>
  <si>
    <t>8000-5980</t>
  </si>
  <si>
    <t>R/M Other Equipment</t>
  </si>
  <si>
    <t>8000-7100</t>
  </si>
  <si>
    <t>Accounting</t>
  </si>
  <si>
    <t>8000-7195</t>
  </si>
  <si>
    <t>Miscellaneous</t>
  </si>
  <si>
    <t>8000-7360</t>
  </si>
  <si>
    <t>OTHER INCOME/EXPENSE</t>
  </si>
  <si>
    <t>9620-0000</t>
  </si>
  <si>
    <t>Other Income</t>
  </si>
  <si>
    <t>9621-0000</t>
  </si>
  <si>
    <t>Other Expenses</t>
  </si>
  <si>
    <t>TOTAL OTHER INCOME/EXPENSE</t>
  </si>
  <si>
    <t>NET INCOME (LOSS)</t>
  </si>
  <si>
    <t>Delta Ferry Authority</t>
  </si>
  <si>
    <t>RD 830 Assessment</t>
  </si>
  <si>
    <t>Comment</t>
  </si>
  <si>
    <t>GL #</t>
  </si>
  <si>
    <t>TOTAL PAYROLL &amp; BENEFITS</t>
  </si>
  <si>
    <t>TOTAL G&amp;A EXPENSE</t>
  </si>
  <si>
    <t>G&amp;A EXPENSES</t>
  </si>
  <si>
    <t>8000-7520</t>
  </si>
  <si>
    <t>Permit, Fees &amp; Dues</t>
  </si>
  <si>
    <t>Approved</t>
  </si>
  <si>
    <t>4007-0000</t>
  </si>
  <si>
    <t>Description</t>
  </si>
  <si>
    <t>Variance</t>
  </si>
  <si>
    <t>R/M Ferry - Routine</t>
  </si>
  <si>
    <t>6000-5250</t>
  </si>
  <si>
    <t>Drydock Expenses</t>
  </si>
  <si>
    <t>SUBTOTAL PAYROLL AND EXPENSES</t>
  </si>
  <si>
    <t>Testing</t>
  </si>
  <si>
    <t>5000-5515</t>
  </si>
  <si>
    <t>8000-5460</t>
  </si>
  <si>
    <t>Taxes &amp; Licenses</t>
  </si>
  <si>
    <t>8000-5110</t>
  </si>
  <si>
    <t>Rent</t>
  </si>
  <si>
    <t>8000-5070</t>
  </si>
  <si>
    <t>Oil &amp; Grease - disposal</t>
  </si>
  <si>
    <t>14-15 Budget</t>
  </si>
  <si>
    <t>Jul-14 to Jun-15</t>
  </si>
  <si>
    <t>DELTA FERRY AUTHORITY</t>
  </si>
  <si>
    <t>1330 Arnold Drive</t>
  </si>
  <si>
    <t>Martinez, CA 94553</t>
  </si>
  <si>
    <t>(925) 932-0251</t>
  </si>
  <si>
    <t>FINANCIAL REPORT</t>
  </si>
  <si>
    <t>Subtotal</t>
  </si>
  <si>
    <t>Total</t>
  </si>
  <si>
    <t>Income:</t>
  </si>
  <si>
    <t>RD 2026 (Webb Tract) 2013-14 Regular Assessments</t>
  </si>
  <si>
    <t>Jul-Aug</t>
  </si>
  <si>
    <t>Sep-Oct</t>
  </si>
  <si>
    <t>Nov-Dec</t>
  </si>
  <si>
    <t>Jan-Feb</t>
  </si>
  <si>
    <t>Mar-Apr</t>
  </si>
  <si>
    <t>May-Jun</t>
  </si>
  <si>
    <t>RD 2026 (Webb Tract) 2013-14 Special Assessment</t>
  </si>
  <si>
    <t>RD 2026 (Webb Tract) 2014-15 Regular Assessments</t>
  </si>
  <si>
    <t>Jul Prepayment</t>
  </si>
  <si>
    <t>Subtotal RD 2026 (Webb Tract)</t>
  </si>
  <si>
    <t>RD 2059 (Bradford Island) 2013-14 Regular Assessments</t>
  </si>
  <si>
    <t>Carry forward from 2012-13 ($7,770)</t>
  </si>
  <si>
    <t>Jul</t>
  </si>
  <si>
    <t>Aug</t>
  </si>
  <si>
    <t>Sep</t>
  </si>
  <si>
    <t>Oct-Jan (less carry forward)</t>
  </si>
  <si>
    <t>Feb-Mar</t>
  </si>
  <si>
    <t>Apr</t>
  </si>
  <si>
    <t>May</t>
  </si>
  <si>
    <t>RD 2059 (Bradford Island) 2013-14 Special Assessment</t>
  </si>
  <si>
    <t>Carry forward from 2013-14 ($7,770)</t>
  </si>
  <si>
    <t>Subtotal RD 2059 (Bradford Island)</t>
  </si>
  <si>
    <t xml:space="preserve">Contra Costa County </t>
  </si>
  <si>
    <t>After Hours</t>
  </si>
  <si>
    <t>Subtotal Other Income</t>
  </si>
  <si>
    <t xml:space="preserve">Total Income </t>
  </si>
  <si>
    <t>Expenditures:</t>
  </si>
  <si>
    <t>Payroll, taxes, and benefits</t>
  </si>
  <si>
    <t>G&amp;A expenses</t>
  </si>
  <si>
    <t>R/M Ferry</t>
  </si>
  <si>
    <t>Subtotal Expenditures</t>
  </si>
  <si>
    <t>Balance Forward in Checking (1/16/2014)</t>
  </si>
  <si>
    <t>Accounts Payable</t>
  </si>
  <si>
    <t>Misc.</t>
  </si>
  <si>
    <t>Accounts Receiveable</t>
  </si>
  <si>
    <t>Balance Forward</t>
  </si>
  <si>
    <t>Projected Expenditures</t>
  </si>
  <si>
    <t>R/M Ferry (excluding engine repair)</t>
  </si>
  <si>
    <t>Projected Expenditures Remaining Balance</t>
  </si>
  <si>
    <t>Projected Income</t>
  </si>
  <si>
    <t>Regular Assessments - Bradford</t>
  </si>
  <si>
    <t>County Funds</t>
  </si>
  <si>
    <t>After Hour Service</t>
  </si>
  <si>
    <t>Special Assessments - Webb</t>
  </si>
  <si>
    <t>Special Assessments - Bradford</t>
  </si>
  <si>
    <t>Projected Income Remaining Balance</t>
  </si>
  <si>
    <t>Year -To-Date through 5/29/2014</t>
  </si>
  <si>
    <t>Aug Prepayment</t>
  </si>
  <si>
    <t>June</t>
  </si>
  <si>
    <t>Reduced for good service record</t>
  </si>
  <si>
    <t>2015-2016 Operating Budget</t>
  </si>
  <si>
    <t>DRAFT BUDGET</t>
  </si>
  <si>
    <t>143-15 Year-To-Date</t>
  </si>
  <si>
    <t>Actual through</t>
  </si>
  <si>
    <t>Engine repower excluded</t>
  </si>
  <si>
    <t>Same as 14-15 budget</t>
  </si>
  <si>
    <t>Same as 14-15 actuals</t>
  </si>
  <si>
    <t>Increased for expected repairs</t>
  </si>
  <si>
    <t>Plan discontinued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</si>
</sst>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3" fontId="5" fillId="0" borderId="0" xfId="0" applyNumberFormat="1" applyFont="1"/>
    <xf numFmtId="14" fontId="3" fillId="0" borderId="0" xfId="0" applyNumberFormat="1" applyFont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/>
    </xf>
    <xf numFmtId="3" fontId="5" fillId="0" borderId="3" xfId="0" applyNumberFormat="1" applyFont="1" applyBorder="1"/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3" fontId="3" fillId="0" borderId="0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3" fontId="4" fillId="0" borderId="0" xfId="0" applyNumberFormat="1" applyFont="1" applyBorder="1"/>
    <xf numFmtId="3" fontId="5" fillId="0" borderId="0" xfId="0" applyNumberFormat="1" applyFont="1" applyBorder="1"/>
    <xf numFmtId="0" fontId="2" fillId="0" borderId="7" xfId="0" applyFont="1" applyBorder="1"/>
    <xf numFmtId="3" fontId="4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4" fillId="0" borderId="7" xfId="0" applyFont="1" applyBorder="1"/>
    <xf numFmtId="0" fontId="0" fillId="0" borderId="15" xfId="0" applyBorder="1"/>
    <xf numFmtId="0" fontId="3" fillId="0" borderId="15" xfId="0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0" xfId="0" applyFont="1" applyBorder="1"/>
    <xf numFmtId="3" fontId="4" fillId="0" borderId="3" xfId="0" applyNumberFormat="1" applyFont="1" applyFill="1" applyBorder="1"/>
    <xf numFmtId="17" fontId="2" fillId="0" borderId="7" xfId="0" applyNumberFormat="1" applyFont="1" applyFill="1" applyBorder="1"/>
    <xf numFmtId="17" fontId="2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3" fillId="0" borderId="0" xfId="0" applyFont="1" applyAlignment="1">
      <alignment horizontal="right"/>
    </xf>
    <xf numFmtId="44" fontId="0" fillId="0" borderId="0" xfId="1" applyNumberFormat="1" applyFont="1"/>
    <xf numFmtId="44" fontId="0" fillId="0" borderId="0" xfId="1" applyNumberFormat="1" applyFont="1" applyAlignment="1">
      <alignment horizontal="right"/>
    </xf>
    <xf numFmtId="0" fontId="7" fillId="0" borderId="0" xfId="0" applyFont="1"/>
    <xf numFmtId="14" fontId="0" fillId="0" borderId="0" xfId="0" applyNumberFormat="1"/>
    <xf numFmtId="44" fontId="0" fillId="0" borderId="15" xfId="1" applyNumberFormat="1" applyFont="1" applyBorder="1"/>
    <xf numFmtId="14" fontId="0" fillId="0" borderId="15" xfId="0" applyNumberFormat="1" applyBorder="1"/>
    <xf numFmtId="44" fontId="0" fillId="0" borderId="0" xfId="1" applyNumberFormat="1" applyFont="1" applyBorder="1"/>
    <xf numFmtId="0" fontId="7" fillId="0" borderId="0" xfId="0" applyFont="1" applyBorder="1"/>
    <xf numFmtId="6" fontId="0" fillId="0" borderId="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4" fillId="0" borderId="19" xfId="0" applyNumberFormat="1" applyFont="1" applyFill="1" applyBorder="1"/>
    <xf numFmtId="3" fontId="4" fillId="0" borderId="19" xfId="0" applyNumberFormat="1" applyFont="1" applyBorder="1"/>
    <xf numFmtId="3" fontId="5" fillId="0" borderId="18" xfId="0" applyNumberFormat="1" applyFont="1" applyBorder="1"/>
    <xf numFmtId="3" fontId="5" fillId="0" borderId="20" xfId="0" applyNumberFormat="1" applyFont="1" applyBorder="1"/>
    <xf numFmtId="3" fontId="5" fillId="0" borderId="19" xfId="0" applyNumberFormat="1" applyFont="1" applyBorder="1"/>
    <xf numFmtId="3" fontId="4" fillId="0" borderId="20" xfId="0" applyNumberFormat="1" applyFont="1" applyFill="1" applyBorder="1"/>
    <xf numFmtId="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Normal="100" workbookViewId="0">
      <selection activeCell="G13" sqref="G13"/>
    </sheetView>
  </sheetViews>
  <sheetFormatPr defaultRowHeight="12.75"/>
  <cols>
    <col min="1" max="1" width="8.7109375" customWidth="1"/>
    <col min="2" max="2" width="29.5703125" customWidth="1"/>
    <col min="3" max="4" width="11.7109375" customWidth="1"/>
    <col min="5" max="6" width="21.85546875" style="5" customWidth="1"/>
    <col min="7" max="7" width="35" bestFit="1" customWidth="1"/>
  </cols>
  <sheetData>
    <row r="1" spans="1:7" ht="15.75">
      <c r="A1" s="74" t="s">
        <v>52</v>
      </c>
      <c r="B1" s="74"/>
      <c r="C1" s="74"/>
      <c r="D1" s="74"/>
      <c r="E1" s="74"/>
      <c r="F1" s="74"/>
      <c r="G1" s="74"/>
    </row>
    <row r="2" spans="1:7" ht="15.75">
      <c r="A2" s="74" t="s">
        <v>138</v>
      </c>
      <c r="B2" s="74"/>
      <c r="C2" s="74"/>
      <c r="D2" s="74"/>
      <c r="E2" s="74"/>
      <c r="F2" s="74"/>
      <c r="G2" s="74"/>
    </row>
    <row r="3" spans="1:7" ht="15.75">
      <c r="A3" s="74" t="s">
        <v>139</v>
      </c>
      <c r="B3" s="74"/>
      <c r="C3" s="74"/>
      <c r="D3" s="74"/>
      <c r="E3" s="74"/>
      <c r="F3" s="74"/>
      <c r="G3" s="74"/>
    </row>
    <row r="4" spans="1:7">
      <c r="A4" s="76"/>
      <c r="B4" s="76"/>
      <c r="C4" s="76"/>
      <c r="D4" s="76"/>
      <c r="E4" s="76"/>
      <c r="F4" s="10"/>
    </row>
    <row r="5" spans="1:7" ht="13.5" thickBot="1">
      <c r="A5" s="77"/>
      <c r="B5" s="77"/>
      <c r="C5" s="77"/>
      <c r="D5" s="77"/>
      <c r="E5" s="77"/>
      <c r="F5" s="4"/>
    </row>
    <row r="6" spans="1:7">
      <c r="F6" s="11"/>
      <c r="G6" s="12"/>
    </row>
    <row r="7" spans="1:7">
      <c r="C7" s="75" t="s">
        <v>140</v>
      </c>
      <c r="D7" s="75"/>
      <c r="E7" s="6" t="s">
        <v>77</v>
      </c>
      <c r="F7" s="13" t="s">
        <v>77</v>
      </c>
      <c r="G7" s="14" t="s">
        <v>54</v>
      </c>
    </row>
    <row r="8" spans="1:7">
      <c r="C8" s="55" t="s">
        <v>141</v>
      </c>
      <c r="D8" s="55" t="s">
        <v>64</v>
      </c>
      <c r="E8" s="6" t="s">
        <v>61</v>
      </c>
      <c r="F8" s="13" t="s">
        <v>61</v>
      </c>
      <c r="G8" s="15"/>
    </row>
    <row r="9" spans="1:7">
      <c r="A9" s="41" t="s">
        <v>55</v>
      </c>
      <c r="B9" s="28" t="s">
        <v>63</v>
      </c>
      <c r="C9" s="46">
        <v>41789</v>
      </c>
      <c r="D9" s="46">
        <f>C9</f>
        <v>41789</v>
      </c>
      <c r="E9" s="47" t="s">
        <v>78</v>
      </c>
      <c r="F9" s="42" t="s">
        <v>78</v>
      </c>
      <c r="G9" s="43"/>
    </row>
    <row r="10" spans="1:7" ht="15">
      <c r="E10" s="65"/>
      <c r="F10" s="16"/>
      <c r="G10" s="15"/>
    </row>
    <row r="11" spans="1:7" ht="15">
      <c r="B11" s="2" t="s">
        <v>0</v>
      </c>
      <c r="E11" s="66"/>
      <c r="F11" s="16"/>
      <c r="G11" s="15"/>
    </row>
    <row r="12" spans="1:7" ht="15">
      <c r="A12" s="1" t="s">
        <v>1</v>
      </c>
      <c r="B12" s="1" t="s">
        <v>2</v>
      </c>
      <c r="C12" s="7">
        <v>68000</v>
      </c>
      <c r="D12" s="26">
        <f>C12-E12</f>
        <v>-40000</v>
      </c>
      <c r="E12" s="67">
        <f>9000*12</f>
        <v>108000</v>
      </c>
      <c r="F12" s="45">
        <f>9000*12</f>
        <v>108000</v>
      </c>
      <c r="G12" s="17" t="s">
        <v>143</v>
      </c>
    </row>
    <row r="13" spans="1:7" ht="15">
      <c r="A13" s="1" t="s">
        <v>3</v>
      </c>
      <c r="B13" s="1" t="s">
        <v>4</v>
      </c>
      <c r="C13" s="7">
        <v>75200</v>
      </c>
      <c r="D13" s="26">
        <f t="shared" ref="D13:D16" si="0">C13-E13</f>
        <v>-32800</v>
      </c>
      <c r="E13" s="67">
        <f>E12</f>
        <v>108000</v>
      </c>
      <c r="F13" s="45">
        <f>F12</f>
        <v>108000</v>
      </c>
      <c r="G13" s="17" t="s">
        <v>143</v>
      </c>
    </row>
    <row r="14" spans="1:7" ht="15">
      <c r="A14" s="1" t="s">
        <v>5</v>
      </c>
      <c r="B14" s="1" t="s">
        <v>6</v>
      </c>
      <c r="C14" s="7">
        <v>31500</v>
      </c>
      <c r="D14" s="26">
        <f t="shared" si="0"/>
        <v>1500</v>
      </c>
      <c r="E14" s="67">
        <v>30000</v>
      </c>
      <c r="F14" s="45">
        <v>31500</v>
      </c>
      <c r="G14" s="17" t="s">
        <v>143</v>
      </c>
    </row>
    <row r="15" spans="1:7" ht="15">
      <c r="A15" s="1" t="s">
        <v>62</v>
      </c>
      <c r="B15" s="1" t="s">
        <v>7</v>
      </c>
      <c r="C15" s="54">
        <v>9290</v>
      </c>
      <c r="D15" s="26">
        <f t="shared" si="0"/>
        <v>-710</v>
      </c>
      <c r="E15" s="68">
        <v>10000</v>
      </c>
      <c r="F15" s="16">
        <v>10000</v>
      </c>
      <c r="G15" s="17" t="s">
        <v>143</v>
      </c>
    </row>
    <row r="16" spans="1:7" ht="15">
      <c r="A16" s="1" t="s">
        <v>8</v>
      </c>
      <c r="B16" s="1" t="s">
        <v>9</v>
      </c>
      <c r="C16" s="7">
        <v>37395</v>
      </c>
      <c r="D16" s="26">
        <f t="shared" si="0"/>
        <v>37395</v>
      </c>
      <c r="E16" s="68">
        <v>0</v>
      </c>
      <c r="F16" s="16">
        <v>0</v>
      </c>
      <c r="G16" s="17" t="s">
        <v>142</v>
      </c>
    </row>
    <row r="17" spans="1:7" ht="15.75">
      <c r="A17" s="36"/>
      <c r="B17" s="37" t="s">
        <v>10</v>
      </c>
      <c r="C17" s="38">
        <f>SUM(C12:C16)</f>
        <v>221385</v>
      </c>
      <c r="D17" s="38">
        <f>SUM(D12:D16)</f>
        <v>-34615</v>
      </c>
      <c r="E17" s="69">
        <f>SUM(E12:E16)</f>
        <v>256000</v>
      </c>
      <c r="F17" s="39">
        <f>SUM(F12:F16)</f>
        <v>257500</v>
      </c>
      <c r="G17" s="40"/>
    </row>
    <row r="18" spans="1:7" ht="15">
      <c r="C18" s="8"/>
      <c r="D18" s="26"/>
      <c r="E18" s="68"/>
      <c r="F18" s="16"/>
      <c r="G18" s="17"/>
    </row>
    <row r="19" spans="1:7" ht="15">
      <c r="B19" s="2" t="s">
        <v>11</v>
      </c>
      <c r="C19" s="8"/>
      <c r="D19" s="26"/>
      <c r="E19" s="68"/>
      <c r="F19" s="16"/>
      <c r="G19" s="17"/>
    </row>
    <row r="20" spans="1:7" ht="15">
      <c r="C20" s="8"/>
      <c r="D20" s="26"/>
      <c r="E20" s="68"/>
      <c r="F20" s="16"/>
      <c r="G20" s="17"/>
    </row>
    <row r="21" spans="1:7" ht="15">
      <c r="B21" s="2" t="s">
        <v>12</v>
      </c>
      <c r="C21" s="8"/>
      <c r="D21" s="26"/>
      <c r="E21" s="68"/>
      <c r="F21" s="16"/>
      <c r="G21" s="17"/>
    </row>
    <row r="22" spans="1:7" ht="15">
      <c r="A22" s="1" t="s">
        <v>13</v>
      </c>
      <c r="B22" s="1" t="s">
        <v>14</v>
      </c>
      <c r="C22" s="7">
        <v>424</v>
      </c>
      <c r="D22" s="26">
        <f t="shared" ref="D22" si="1">E22-C22</f>
        <v>476</v>
      </c>
      <c r="E22" s="67">
        <v>900</v>
      </c>
      <c r="F22" s="45">
        <v>0</v>
      </c>
      <c r="G22" s="17" t="s">
        <v>146</v>
      </c>
    </row>
    <row r="23" spans="1:7" ht="15">
      <c r="A23" s="1" t="s">
        <v>15</v>
      </c>
      <c r="B23" s="1" t="s">
        <v>16</v>
      </c>
      <c r="C23" s="7">
        <v>128828</v>
      </c>
      <c r="D23" s="26">
        <f t="shared" ref="D23:D26" si="2">E23-C23</f>
        <v>24210.133600000001</v>
      </c>
      <c r="E23" s="68">
        <v>153038.1336</v>
      </c>
      <c r="F23" s="16">
        <f>E23</f>
        <v>153038.1336</v>
      </c>
      <c r="G23" s="17" t="s">
        <v>143</v>
      </c>
    </row>
    <row r="24" spans="1:7" ht="15">
      <c r="A24" s="1" t="s">
        <v>17</v>
      </c>
      <c r="B24" s="1" t="s">
        <v>18</v>
      </c>
      <c r="C24" s="7">
        <v>308</v>
      </c>
      <c r="D24" s="26">
        <f t="shared" si="2"/>
        <v>-68</v>
      </c>
      <c r="E24" s="67">
        <v>240</v>
      </c>
      <c r="F24" s="45">
        <v>360</v>
      </c>
      <c r="G24" s="17" t="s">
        <v>144</v>
      </c>
    </row>
    <row r="25" spans="1:7" ht="15">
      <c r="A25" s="1" t="s">
        <v>19</v>
      </c>
      <c r="B25" s="1" t="s">
        <v>20</v>
      </c>
      <c r="C25" s="7">
        <v>12848</v>
      </c>
      <c r="D25" s="26">
        <f t="shared" si="2"/>
        <v>1152</v>
      </c>
      <c r="E25" s="68">
        <v>14000</v>
      </c>
      <c r="F25" s="16">
        <v>14000</v>
      </c>
      <c r="G25" s="17" t="s">
        <v>143</v>
      </c>
    </row>
    <row r="26" spans="1:7" ht="15">
      <c r="A26" s="44" t="s">
        <v>70</v>
      </c>
      <c r="B26" s="44" t="s">
        <v>69</v>
      </c>
      <c r="C26" s="26">
        <v>192</v>
      </c>
      <c r="D26" s="26">
        <f t="shared" si="2"/>
        <v>408</v>
      </c>
      <c r="E26" s="68">
        <v>600</v>
      </c>
      <c r="F26" s="16">
        <v>600</v>
      </c>
      <c r="G26" s="17" t="s">
        <v>143</v>
      </c>
    </row>
    <row r="27" spans="1:7" ht="15.75">
      <c r="A27" s="36"/>
      <c r="B27" s="37" t="s">
        <v>56</v>
      </c>
      <c r="C27" s="38">
        <f>SUM(C22:C26)</f>
        <v>142600</v>
      </c>
      <c r="D27" s="38">
        <f>SUM(D22:D26)</f>
        <v>26178.133600000001</v>
      </c>
      <c r="E27" s="69">
        <f>SUM(E22:E26)</f>
        <v>168778.1336</v>
      </c>
      <c r="F27" s="39">
        <f>SUM(F22:F26)</f>
        <v>167998.1336</v>
      </c>
      <c r="G27" s="40"/>
    </row>
    <row r="28" spans="1:7" ht="15">
      <c r="C28" s="8"/>
      <c r="D28" s="26"/>
      <c r="E28" s="68"/>
      <c r="F28" s="16"/>
      <c r="G28" s="17"/>
    </row>
    <row r="29" spans="1:7" ht="15">
      <c r="B29" s="2" t="s">
        <v>58</v>
      </c>
      <c r="C29" s="8"/>
      <c r="D29" s="26"/>
      <c r="E29" s="68"/>
      <c r="F29" s="16"/>
      <c r="G29" s="17"/>
    </row>
    <row r="30" spans="1:7" ht="15">
      <c r="A30" s="1" t="s">
        <v>21</v>
      </c>
      <c r="B30" s="1" t="s">
        <v>22</v>
      </c>
      <c r="C30" s="7">
        <v>1496</v>
      </c>
      <c r="D30" s="26">
        <f t="shared" ref="D30:D46" si="3">E30-C30</f>
        <v>1504</v>
      </c>
      <c r="E30" s="68">
        <v>3000</v>
      </c>
      <c r="F30" s="16">
        <v>3000</v>
      </c>
      <c r="G30" s="17" t="s">
        <v>143</v>
      </c>
    </row>
    <row r="31" spans="1:7" ht="15">
      <c r="A31" s="1" t="s">
        <v>23</v>
      </c>
      <c r="B31" s="1" t="s">
        <v>24</v>
      </c>
      <c r="C31" s="54">
        <v>22792</v>
      </c>
      <c r="D31" s="26">
        <f t="shared" si="3"/>
        <v>4108</v>
      </c>
      <c r="E31" s="67">
        <v>26900</v>
      </c>
      <c r="F31" s="45">
        <v>26900</v>
      </c>
      <c r="G31" s="17" t="s">
        <v>143</v>
      </c>
    </row>
    <row r="32" spans="1:7" ht="15">
      <c r="A32" s="1" t="s">
        <v>75</v>
      </c>
      <c r="B32" s="1" t="s">
        <v>76</v>
      </c>
      <c r="C32" s="7">
        <v>0</v>
      </c>
      <c r="D32" s="26">
        <f t="shared" ref="D32" si="4">E32-C32</f>
        <v>2000</v>
      </c>
      <c r="E32" s="68">
        <v>2000</v>
      </c>
      <c r="F32" s="16">
        <v>2000</v>
      </c>
      <c r="G32" s="17" t="s">
        <v>143</v>
      </c>
    </row>
    <row r="33" spans="1:7" ht="15">
      <c r="A33" s="1" t="s">
        <v>25</v>
      </c>
      <c r="B33" s="1" t="s">
        <v>26</v>
      </c>
      <c r="C33" s="54">
        <v>1125</v>
      </c>
      <c r="D33" s="26">
        <f t="shared" si="3"/>
        <v>-744.54</v>
      </c>
      <c r="E33" s="68">
        <v>380.46</v>
      </c>
      <c r="F33" s="45">
        <v>1200</v>
      </c>
      <c r="G33" s="17" t="s">
        <v>144</v>
      </c>
    </row>
    <row r="34" spans="1:7" ht="15">
      <c r="A34" s="1" t="s">
        <v>73</v>
      </c>
      <c r="B34" s="1" t="s">
        <v>74</v>
      </c>
      <c r="C34" s="54">
        <v>0</v>
      </c>
      <c r="D34" s="26">
        <f t="shared" si="3"/>
        <v>2000</v>
      </c>
      <c r="E34" s="68">
        <v>2000</v>
      </c>
      <c r="F34" s="45">
        <v>2000</v>
      </c>
      <c r="G34" s="17" t="s">
        <v>143</v>
      </c>
    </row>
    <row r="35" spans="1:7" ht="15">
      <c r="A35" s="1" t="s">
        <v>27</v>
      </c>
      <c r="B35" s="1" t="s">
        <v>28</v>
      </c>
      <c r="C35" s="54">
        <v>1688</v>
      </c>
      <c r="D35" s="26">
        <f t="shared" si="3"/>
        <v>-1088</v>
      </c>
      <c r="E35" s="67">
        <v>600</v>
      </c>
      <c r="F35" s="45">
        <v>600</v>
      </c>
      <c r="G35" s="17" t="s">
        <v>143</v>
      </c>
    </row>
    <row r="36" spans="1:7" ht="15">
      <c r="A36" s="1" t="s">
        <v>29</v>
      </c>
      <c r="B36" s="1" t="s">
        <v>65</v>
      </c>
      <c r="C36" s="54">
        <v>0</v>
      </c>
      <c r="D36" s="26">
        <f t="shared" si="3"/>
        <v>5000</v>
      </c>
      <c r="E36" s="68">
        <v>5000</v>
      </c>
      <c r="F36" s="16">
        <v>10000</v>
      </c>
      <c r="G36" s="17" t="s">
        <v>145</v>
      </c>
    </row>
    <row r="37" spans="1:7" ht="15">
      <c r="A37" s="1" t="s">
        <v>30</v>
      </c>
      <c r="B37" s="1" t="s">
        <v>31</v>
      </c>
      <c r="C37" s="54">
        <v>200</v>
      </c>
      <c r="D37" s="26">
        <f t="shared" si="3"/>
        <v>3800</v>
      </c>
      <c r="E37" s="68">
        <v>4000</v>
      </c>
      <c r="F37" s="16">
        <v>8000</v>
      </c>
      <c r="G37" s="17" t="s">
        <v>145</v>
      </c>
    </row>
    <row r="38" spans="1:7" ht="15">
      <c r="A38" s="1" t="s">
        <v>32</v>
      </c>
      <c r="B38" s="1" t="s">
        <v>33</v>
      </c>
      <c r="C38" s="54">
        <v>1457</v>
      </c>
      <c r="D38" s="26">
        <f t="shared" si="3"/>
        <v>943</v>
      </c>
      <c r="E38" s="68">
        <v>2400</v>
      </c>
      <c r="F38" s="16">
        <v>2400</v>
      </c>
      <c r="G38" s="17" t="s">
        <v>143</v>
      </c>
    </row>
    <row r="39" spans="1:7" ht="15">
      <c r="A39" s="1" t="s">
        <v>34</v>
      </c>
      <c r="B39" s="1" t="s">
        <v>35</v>
      </c>
      <c r="C39" s="7">
        <v>0</v>
      </c>
      <c r="D39" s="26">
        <f t="shared" si="3"/>
        <v>180</v>
      </c>
      <c r="E39" s="68">
        <v>180</v>
      </c>
      <c r="F39" s="16">
        <v>180</v>
      </c>
      <c r="G39" s="17" t="s">
        <v>143</v>
      </c>
    </row>
    <row r="40" spans="1:7" ht="15">
      <c r="A40" s="1" t="s">
        <v>36</v>
      </c>
      <c r="B40" s="1" t="s">
        <v>37</v>
      </c>
      <c r="C40" s="54">
        <v>14678</v>
      </c>
      <c r="D40" s="26">
        <f t="shared" si="3"/>
        <v>15322</v>
      </c>
      <c r="E40" s="67">
        <v>30000</v>
      </c>
      <c r="F40" s="45">
        <v>18000</v>
      </c>
      <c r="G40" s="17" t="s">
        <v>137</v>
      </c>
    </row>
    <row r="41" spans="1:7" ht="15">
      <c r="A41" s="1" t="s">
        <v>71</v>
      </c>
      <c r="B41" s="1" t="s">
        <v>72</v>
      </c>
      <c r="C41" s="7">
        <v>0</v>
      </c>
      <c r="D41" s="26">
        <f t="shared" si="3"/>
        <v>800</v>
      </c>
      <c r="E41" s="68">
        <v>800</v>
      </c>
      <c r="F41" s="16">
        <v>800</v>
      </c>
      <c r="G41" s="17" t="s">
        <v>143</v>
      </c>
    </row>
    <row r="42" spans="1:7" ht="15">
      <c r="A42" s="1" t="s">
        <v>38</v>
      </c>
      <c r="B42" s="1" t="s">
        <v>39</v>
      </c>
      <c r="C42" s="7">
        <v>114</v>
      </c>
      <c r="D42" s="26">
        <f t="shared" si="3"/>
        <v>686</v>
      </c>
      <c r="E42" s="68">
        <v>800</v>
      </c>
      <c r="F42" s="16">
        <v>800</v>
      </c>
      <c r="G42" s="17" t="s">
        <v>143</v>
      </c>
    </row>
    <row r="43" spans="1:7" ht="15">
      <c r="A43" s="1" t="s">
        <v>40</v>
      </c>
      <c r="B43" s="1" t="s">
        <v>41</v>
      </c>
      <c r="C43" s="7">
        <v>2500</v>
      </c>
      <c r="D43" s="26">
        <f t="shared" si="3"/>
        <v>250</v>
      </c>
      <c r="E43" s="68">
        <v>2750</v>
      </c>
      <c r="F43" s="16">
        <v>2750</v>
      </c>
      <c r="G43" s="17" t="s">
        <v>143</v>
      </c>
    </row>
    <row r="44" spans="1:7" ht="15">
      <c r="A44" s="1" t="s">
        <v>42</v>
      </c>
      <c r="B44" s="1" t="s">
        <v>43</v>
      </c>
      <c r="C44" s="54">
        <v>1008</v>
      </c>
      <c r="D44" s="26">
        <f t="shared" si="3"/>
        <v>792</v>
      </c>
      <c r="E44" s="68">
        <v>1800</v>
      </c>
      <c r="F44" s="16">
        <v>1800</v>
      </c>
      <c r="G44" s="17" t="s">
        <v>143</v>
      </c>
    </row>
    <row r="45" spans="1:7" ht="15">
      <c r="A45" s="1" t="s">
        <v>44</v>
      </c>
      <c r="B45" s="1" t="s">
        <v>53</v>
      </c>
      <c r="C45" s="7">
        <v>1698</v>
      </c>
      <c r="D45" s="26">
        <f t="shared" si="3"/>
        <v>2</v>
      </c>
      <c r="E45" s="68">
        <v>1700</v>
      </c>
      <c r="F45" s="16">
        <v>1700</v>
      </c>
      <c r="G45" s="17" t="s">
        <v>143</v>
      </c>
    </row>
    <row r="46" spans="1:7" ht="15">
      <c r="A46" s="44" t="s">
        <v>59</v>
      </c>
      <c r="B46" s="44" t="s">
        <v>60</v>
      </c>
      <c r="C46" s="26">
        <v>1075</v>
      </c>
      <c r="D46" s="26">
        <f t="shared" si="3"/>
        <v>-675</v>
      </c>
      <c r="E46" s="68">
        <v>400</v>
      </c>
      <c r="F46" s="16">
        <v>400</v>
      </c>
      <c r="G46" s="17" t="s">
        <v>143</v>
      </c>
    </row>
    <row r="47" spans="1:7" ht="15.75">
      <c r="A47" s="36"/>
      <c r="B47" s="37" t="s">
        <v>57</v>
      </c>
      <c r="C47" s="38">
        <f>SUM(C30:C46)</f>
        <v>49831</v>
      </c>
      <c r="D47" s="38">
        <f>SUM(D30:D46)</f>
        <v>34879.46</v>
      </c>
      <c r="E47" s="69">
        <f>SUM(E30:E46)</f>
        <v>84710.459999999992</v>
      </c>
      <c r="F47" s="39">
        <f>SUM(F30:F46)</f>
        <v>82530</v>
      </c>
      <c r="G47" s="40"/>
    </row>
    <row r="48" spans="1:7" ht="15.75">
      <c r="A48" s="31"/>
      <c r="B48" s="32"/>
      <c r="C48" s="33"/>
      <c r="D48" s="33"/>
      <c r="E48" s="70"/>
      <c r="F48" s="34"/>
      <c r="G48" s="30"/>
    </row>
    <row r="49" spans="1:7" ht="15.75">
      <c r="B49" s="2" t="s">
        <v>68</v>
      </c>
      <c r="C49" s="9">
        <f>C47+C27</f>
        <v>192431</v>
      </c>
      <c r="D49" s="9">
        <f>D47+D27</f>
        <v>61057.5936</v>
      </c>
      <c r="E49" s="71">
        <f>E47+E27</f>
        <v>253488.59359999999</v>
      </c>
      <c r="F49" s="18">
        <f>F47+F27</f>
        <v>250528.1336</v>
      </c>
      <c r="G49" s="17"/>
    </row>
    <row r="50" spans="1:7" ht="15">
      <c r="C50" s="8"/>
      <c r="D50" s="26"/>
      <c r="E50" s="68"/>
      <c r="F50" s="16"/>
      <c r="G50" s="17"/>
    </row>
    <row r="51" spans="1:7" ht="15">
      <c r="B51" s="2" t="s">
        <v>45</v>
      </c>
      <c r="C51" s="8"/>
      <c r="D51" s="26"/>
      <c r="E51" s="68"/>
      <c r="F51" s="16"/>
      <c r="G51" s="17"/>
    </row>
    <row r="52" spans="1:7" ht="15">
      <c r="A52" s="1" t="s">
        <v>46</v>
      </c>
      <c r="B52" s="1" t="s">
        <v>47</v>
      </c>
      <c r="C52" s="7">
        <v>0</v>
      </c>
      <c r="D52" s="26">
        <v>1709</v>
      </c>
      <c r="E52" s="68">
        <v>0</v>
      </c>
      <c r="F52" s="16">
        <v>0</v>
      </c>
      <c r="G52" s="17"/>
    </row>
    <row r="53" spans="1:7" ht="15">
      <c r="A53" s="1" t="s">
        <v>66</v>
      </c>
      <c r="B53" s="1" t="s">
        <v>67</v>
      </c>
      <c r="C53" s="7">
        <v>0</v>
      </c>
      <c r="D53" s="26">
        <v>0</v>
      </c>
      <c r="E53" s="67">
        <v>0</v>
      </c>
      <c r="F53" s="45">
        <v>0</v>
      </c>
      <c r="G53" s="17"/>
    </row>
    <row r="54" spans="1:7" ht="15">
      <c r="A54" s="28" t="s">
        <v>48</v>
      </c>
      <c r="B54" s="28" t="s">
        <v>49</v>
      </c>
      <c r="C54" s="35">
        <v>25</v>
      </c>
      <c r="D54" s="29">
        <v>0</v>
      </c>
      <c r="E54" s="72">
        <v>0</v>
      </c>
      <c r="F54" s="48">
        <v>0</v>
      </c>
      <c r="G54" s="30"/>
    </row>
    <row r="55" spans="1:7" ht="15.75">
      <c r="B55" s="2" t="s">
        <v>50</v>
      </c>
      <c r="C55" s="9">
        <f>SUM(C52:C54)</f>
        <v>25</v>
      </c>
      <c r="D55" s="27">
        <f>SUM(D52:D54)</f>
        <v>1709</v>
      </c>
      <c r="E55" s="71">
        <f>SUM(E52:E54)</f>
        <v>0</v>
      </c>
      <c r="F55" s="18">
        <f>SUM(F52:F54)</f>
        <v>0</v>
      </c>
      <c r="G55" s="17"/>
    </row>
    <row r="56" spans="1:7" ht="15">
      <c r="C56" s="8"/>
      <c r="D56" s="26"/>
      <c r="E56" s="68"/>
      <c r="F56" s="16"/>
      <c r="G56" s="17"/>
    </row>
    <row r="57" spans="1:7" ht="28.5" customHeight="1">
      <c r="A57" s="49"/>
      <c r="B57" s="50" t="s">
        <v>51</v>
      </c>
      <c r="C57" s="51">
        <f>C17-C49-C55</f>
        <v>28929</v>
      </c>
      <c r="D57" s="51">
        <f>D17+D49+D55</f>
        <v>28151.5936</v>
      </c>
      <c r="E57" s="73">
        <f>E17-E49-E55</f>
        <v>2511.4064000000071</v>
      </c>
      <c r="F57" s="52">
        <f>F17-F49-F55</f>
        <v>6971.866399999999</v>
      </c>
      <c r="G57" s="53"/>
    </row>
    <row r="58" spans="1:7" ht="13.5" thickBot="1">
      <c r="F58" s="19"/>
      <c r="G58" s="20"/>
    </row>
    <row r="59" spans="1:7">
      <c r="B59" s="22"/>
      <c r="C59" s="21"/>
      <c r="D59" s="23"/>
      <c r="F59" s="3"/>
    </row>
    <row r="60" spans="1:7">
      <c r="B60" s="21"/>
      <c r="C60" s="21"/>
      <c r="D60" s="24"/>
      <c r="G60" s="21"/>
    </row>
    <row r="61" spans="1:7">
      <c r="B61" s="21"/>
      <c r="C61" s="21"/>
      <c r="D61" s="24"/>
      <c r="G61" s="21"/>
    </row>
    <row r="62" spans="1:7">
      <c r="B62" s="25"/>
      <c r="C62" s="21"/>
      <c r="D62" s="24"/>
      <c r="G62" s="21"/>
    </row>
    <row r="63" spans="1:7">
      <c r="B63" s="25"/>
      <c r="C63" s="21"/>
      <c r="D63" s="24"/>
      <c r="G63" s="21"/>
    </row>
    <row r="64" spans="1:7">
      <c r="B64" s="21"/>
      <c r="C64" s="21"/>
      <c r="D64" s="24"/>
      <c r="G64" s="21"/>
    </row>
  </sheetData>
  <mergeCells count="6">
    <mergeCell ref="A2:G2"/>
    <mergeCell ref="A1:G1"/>
    <mergeCell ref="C7:D7"/>
    <mergeCell ref="A4:E4"/>
    <mergeCell ref="A5:E5"/>
    <mergeCell ref="A3:G3"/>
  </mergeCells>
  <phoneticPr fontId="0" type="noConversion"/>
  <pageMargins left="0.75" right="0.75" top="1" bottom="1" header="0.5" footer="0.5"/>
  <pageSetup scale="64" orientation="portrait" horizontalDpi="300" verticalDpi="300" r:id="rId1"/>
  <headerFooter alignWithMargins="0"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activeCell="E76" sqref="E76"/>
    </sheetView>
  </sheetViews>
  <sheetFormatPr defaultRowHeight="12.75"/>
  <cols>
    <col min="1" max="1" width="47.85546875" bestFit="1" customWidth="1"/>
    <col min="2" max="2" width="31.140625" bestFit="1" customWidth="1"/>
    <col min="3" max="3" width="8" bestFit="1" customWidth="1"/>
    <col min="5" max="6" width="12.140625" bestFit="1" customWidth="1"/>
  </cols>
  <sheetData>
    <row r="1" spans="1:6" ht="18.75">
      <c r="A1" s="79" t="s">
        <v>79</v>
      </c>
      <c r="B1" s="79"/>
      <c r="C1" s="79"/>
      <c r="D1" s="79"/>
      <c r="E1" s="79"/>
      <c r="F1" s="79"/>
    </row>
    <row r="2" spans="1:6">
      <c r="A2" s="80" t="s">
        <v>80</v>
      </c>
      <c r="B2" s="80"/>
      <c r="C2" s="80"/>
      <c r="D2" s="80"/>
      <c r="E2" s="80"/>
      <c r="F2" s="80"/>
    </row>
    <row r="3" spans="1:6">
      <c r="A3" s="80" t="s">
        <v>81</v>
      </c>
      <c r="B3" s="80"/>
      <c r="C3" s="80"/>
      <c r="D3" s="80"/>
      <c r="E3" s="80"/>
      <c r="F3" s="80"/>
    </row>
    <row r="4" spans="1:6">
      <c r="A4" s="80" t="s">
        <v>82</v>
      </c>
      <c r="B4" s="80"/>
      <c r="C4" s="80"/>
      <c r="D4" s="80"/>
      <c r="E4" s="80"/>
      <c r="F4" s="80"/>
    </row>
    <row r="5" spans="1:6">
      <c r="E5" s="56"/>
      <c r="F5" s="56"/>
    </row>
    <row r="6" spans="1:6" ht="15">
      <c r="A6" s="81" t="s">
        <v>83</v>
      </c>
      <c r="B6" s="81"/>
      <c r="C6" s="81"/>
      <c r="D6" s="81"/>
      <c r="E6" s="81"/>
      <c r="F6" s="81"/>
    </row>
    <row r="7" spans="1:6">
      <c r="E7" s="56"/>
      <c r="F7" s="56"/>
    </row>
    <row r="8" spans="1:6">
      <c r="A8" s="78" t="s">
        <v>134</v>
      </c>
      <c r="B8" s="78"/>
      <c r="C8" s="78"/>
      <c r="D8" s="78"/>
      <c r="E8" s="78"/>
      <c r="F8" s="78"/>
    </row>
    <row r="9" spans="1:6">
      <c r="E9" s="57" t="s">
        <v>84</v>
      </c>
      <c r="F9" s="57" t="s">
        <v>85</v>
      </c>
    </row>
    <row r="10" spans="1:6" ht="15">
      <c r="A10" s="58" t="s">
        <v>86</v>
      </c>
      <c r="E10" s="56"/>
      <c r="F10" s="56"/>
    </row>
    <row r="11" spans="1:6">
      <c r="A11" t="s">
        <v>87</v>
      </c>
      <c r="E11" s="56"/>
      <c r="F11" s="56"/>
    </row>
    <row r="12" spans="1:6">
      <c r="A12" s="59">
        <v>41374</v>
      </c>
      <c r="B12" t="s">
        <v>88</v>
      </c>
      <c r="E12" s="56">
        <v>16400</v>
      </c>
      <c r="F12" s="56"/>
    </row>
    <row r="13" spans="1:6">
      <c r="A13" s="59">
        <v>41450</v>
      </c>
      <c r="B13" t="s">
        <v>89</v>
      </c>
      <c r="E13" s="56">
        <v>16400</v>
      </c>
      <c r="F13" s="56"/>
    </row>
    <row r="14" spans="1:6">
      <c r="A14" s="59">
        <v>41473</v>
      </c>
      <c r="B14" t="s">
        <v>90</v>
      </c>
      <c r="E14" s="56">
        <v>16400</v>
      </c>
      <c r="F14" s="56"/>
    </row>
    <row r="15" spans="1:6">
      <c r="A15" s="59">
        <v>41512</v>
      </c>
      <c r="B15" t="s">
        <v>91</v>
      </c>
      <c r="E15" s="56">
        <v>16400</v>
      </c>
      <c r="F15" s="56"/>
    </row>
    <row r="16" spans="1:6">
      <c r="A16" s="59">
        <v>41535</v>
      </c>
      <c r="B16" t="s">
        <v>92</v>
      </c>
      <c r="E16" s="56">
        <v>16400</v>
      </c>
      <c r="F16" s="56"/>
    </row>
    <row r="17" spans="1:6">
      <c r="A17" s="59">
        <v>41564</v>
      </c>
      <c r="B17" t="s">
        <v>93</v>
      </c>
      <c r="E17" s="56">
        <v>16400</v>
      </c>
      <c r="F17" s="56">
        <f>SUM(E12:E17)</f>
        <v>98400</v>
      </c>
    </row>
    <row r="18" spans="1:6">
      <c r="A18" t="s">
        <v>94</v>
      </c>
      <c r="E18" s="56"/>
      <c r="F18" s="56"/>
    </row>
    <row r="19" spans="1:6">
      <c r="A19" s="59">
        <v>41442</v>
      </c>
      <c r="B19" t="s">
        <v>9</v>
      </c>
      <c r="E19" s="56">
        <v>30000</v>
      </c>
      <c r="F19" s="56"/>
    </row>
    <row r="20" spans="1:6">
      <c r="A20" s="59">
        <v>41450</v>
      </c>
      <c r="B20" t="s">
        <v>9</v>
      </c>
      <c r="E20" s="56">
        <v>24000</v>
      </c>
      <c r="F20" s="56"/>
    </row>
    <row r="21" spans="1:6">
      <c r="A21" s="59">
        <v>41709</v>
      </c>
      <c r="B21" t="s">
        <v>9</v>
      </c>
      <c r="E21" s="56">
        <v>9000</v>
      </c>
      <c r="F21" s="56">
        <f>SUM(E19:E21)</f>
        <v>63000</v>
      </c>
    </row>
    <row r="22" spans="1:6">
      <c r="A22" t="s">
        <v>95</v>
      </c>
      <c r="E22" s="56"/>
      <c r="F22" s="56"/>
    </row>
    <row r="23" spans="1:6">
      <c r="A23" s="59">
        <v>41617</v>
      </c>
      <c r="B23" t="s">
        <v>96</v>
      </c>
      <c r="E23" s="56">
        <v>8200</v>
      </c>
      <c r="F23" s="56"/>
    </row>
    <row r="24" spans="1:6">
      <c r="A24" s="59">
        <v>41746</v>
      </c>
      <c r="B24" t="s">
        <v>135</v>
      </c>
      <c r="E24" s="56">
        <v>8200</v>
      </c>
      <c r="F24" s="56">
        <f>SUM(E23:E24)</f>
        <v>16400</v>
      </c>
    </row>
    <row r="25" spans="1:6">
      <c r="A25" s="36" t="s">
        <v>97</v>
      </c>
      <c r="B25" s="36"/>
      <c r="C25" s="36"/>
      <c r="D25" s="36"/>
      <c r="E25" s="60"/>
      <c r="F25" s="60">
        <f>SUM(F21,F17)</f>
        <v>161400</v>
      </c>
    </row>
    <row r="26" spans="1:6">
      <c r="E26" s="56"/>
      <c r="F26" s="56"/>
    </row>
    <row r="27" spans="1:6">
      <c r="A27" t="s">
        <v>98</v>
      </c>
      <c r="E27" s="56"/>
      <c r="F27" s="56"/>
    </row>
    <row r="28" spans="1:6">
      <c r="A28" s="59">
        <v>41425</v>
      </c>
      <c r="B28" t="s">
        <v>99</v>
      </c>
      <c r="E28" s="56">
        <v>7700</v>
      </c>
      <c r="F28" s="56"/>
    </row>
    <row r="29" spans="1:6">
      <c r="A29" s="59">
        <v>41578</v>
      </c>
      <c r="B29" t="s">
        <v>100</v>
      </c>
      <c r="E29" s="56">
        <v>8200</v>
      </c>
      <c r="F29" s="56"/>
    </row>
    <row r="30" spans="1:6">
      <c r="A30" s="59">
        <v>41578</v>
      </c>
      <c r="B30" t="s">
        <v>101</v>
      </c>
      <c r="E30" s="56">
        <v>8200</v>
      </c>
      <c r="F30" s="56"/>
    </row>
    <row r="31" spans="1:6">
      <c r="A31" s="59">
        <v>41624</v>
      </c>
      <c r="B31" t="s">
        <v>102</v>
      </c>
      <c r="E31" s="56">
        <v>8200</v>
      </c>
      <c r="F31" s="56"/>
    </row>
    <row r="32" spans="1:6">
      <c r="A32" s="59">
        <v>41652</v>
      </c>
      <c r="B32" t="s">
        <v>103</v>
      </c>
      <c r="E32" s="56">
        <v>25100</v>
      </c>
      <c r="F32" s="56"/>
    </row>
    <row r="33" spans="1:6">
      <c r="A33" s="59">
        <v>41674</v>
      </c>
      <c r="B33" t="s">
        <v>104</v>
      </c>
      <c r="E33" s="56">
        <v>16400</v>
      </c>
      <c r="F33" s="56"/>
    </row>
    <row r="34" spans="1:6">
      <c r="A34" s="59">
        <v>41710</v>
      </c>
      <c r="B34" t="s">
        <v>105</v>
      </c>
      <c r="E34" s="56">
        <v>8200</v>
      </c>
      <c r="F34" s="56"/>
    </row>
    <row r="35" spans="1:6">
      <c r="A35" s="59">
        <v>41732</v>
      </c>
      <c r="B35" t="s">
        <v>106</v>
      </c>
      <c r="E35" s="56">
        <v>8200</v>
      </c>
      <c r="F35" s="56"/>
    </row>
    <row r="36" spans="1:6">
      <c r="A36" s="59">
        <v>41764</v>
      </c>
      <c r="B36" t="s">
        <v>136</v>
      </c>
      <c r="E36" s="56">
        <v>8200</v>
      </c>
      <c r="F36" s="56">
        <f>SUM(E28:E36)</f>
        <v>98400</v>
      </c>
    </row>
    <row r="37" spans="1:6">
      <c r="A37" t="s">
        <v>107</v>
      </c>
      <c r="E37" s="56"/>
      <c r="F37" s="56"/>
    </row>
    <row r="38" spans="1:6">
      <c r="A38" s="59">
        <v>41624</v>
      </c>
      <c r="B38" t="s">
        <v>9</v>
      </c>
      <c r="E38" s="56">
        <v>41000</v>
      </c>
      <c r="F38" s="56"/>
    </row>
    <row r="39" spans="1:6">
      <c r="A39" s="59">
        <v>41425</v>
      </c>
      <c r="B39" t="s">
        <v>108</v>
      </c>
      <c r="E39" s="56">
        <v>70</v>
      </c>
      <c r="F39" s="56">
        <f>SUM(E38:E39)</f>
        <v>41070</v>
      </c>
    </row>
    <row r="40" spans="1:6">
      <c r="E40" s="56"/>
      <c r="F40" s="56"/>
    </row>
    <row r="41" spans="1:6">
      <c r="A41" s="59"/>
      <c r="E41" s="56"/>
      <c r="F41" s="56"/>
    </row>
    <row r="42" spans="1:6">
      <c r="A42" s="36" t="s">
        <v>109</v>
      </c>
      <c r="B42" s="36"/>
      <c r="C42" s="36"/>
      <c r="D42" s="36"/>
      <c r="E42" s="60"/>
      <c r="F42" s="60">
        <f>SUM(F28:F41)</f>
        <v>139470</v>
      </c>
    </row>
    <row r="43" spans="1:6">
      <c r="E43" s="56"/>
      <c r="F43" s="56"/>
    </row>
    <row r="44" spans="1:6">
      <c r="A44" t="s">
        <v>47</v>
      </c>
      <c r="E44" s="56"/>
      <c r="F44" s="56"/>
    </row>
    <row r="45" spans="1:6">
      <c r="A45" s="59">
        <v>41287</v>
      </c>
      <c r="B45" t="s">
        <v>110</v>
      </c>
      <c r="E45" s="56">
        <v>17500</v>
      </c>
      <c r="F45" s="56"/>
    </row>
    <row r="46" spans="1:6">
      <c r="A46" s="59"/>
      <c r="B46" t="s">
        <v>111</v>
      </c>
      <c r="E46" s="56">
        <v>8627</v>
      </c>
      <c r="F46" s="56"/>
    </row>
    <row r="47" spans="1:6">
      <c r="A47" s="59"/>
      <c r="B47" t="s">
        <v>43</v>
      </c>
      <c r="E47" s="56">
        <v>550</v>
      </c>
      <c r="F47" s="56"/>
    </row>
    <row r="48" spans="1:6">
      <c r="A48" s="61" t="s">
        <v>112</v>
      </c>
      <c r="B48" s="36"/>
      <c r="C48" s="36"/>
      <c r="D48" s="36"/>
      <c r="E48" s="60"/>
      <c r="F48" s="60">
        <f>SUM(E45:E47)</f>
        <v>26677</v>
      </c>
    </row>
    <row r="49" spans="1:6">
      <c r="E49" s="56"/>
      <c r="F49" s="56"/>
    </row>
    <row r="50" spans="1:6">
      <c r="A50" s="36"/>
      <c r="B50" s="36" t="s">
        <v>113</v>
      </c>
      <c r="C50" s="36"/>
      <c r="D50" s="36"/>
      <c r="E50" s="60"/>
      <c r="F50" s="60">
        <f>F45+F42+F25</f>
        <v>300870</v>
      </c>
    </row>
    <row r="51" spans="1:6">
      <c r="A51" s="21"/>
      <c r="B51" s="21"/>
      <c r="C51" s="21"/>
      <c r="D51" s="21"/>
      <c r="E51" s="62"/>
      <c r="F51" s="62"/>
    </row>
    <row r="52" spans="1:6" ht="15">
      <c r="A52" s="63" t="s">
        <v>114</v>
      </c>
      <c r="B52" s="21"/>
      <c r="C52" s="21"/>
      <c r="D52" s="21"/>
      <c r="E52" s="62"/>
      <c r="F52" s="62"/>
    </row>
    <row r="53" spans="1:6">
      <c r="A53" s="21" t="s">
        <v>115</v>
      </c>
      <c r="B53" s="21"/>
      <c r="C53" s="21"/>
      <c r="D53" s="21"/>
      <c r="E53" s="62">
        <v>144558</v>
      </c>
      <c r="F53" s="62"/>
    </row>
    <row r="54" spans="1:6">
      <c r="A54" s="21" t="s">
        <v>116</v>
      </c>
      <c r="B54" s="21"/>
      <c r="C54" s="21"/>
      <c r="D54" s="21"/>
      <c r="E54" s="62">
        <f>117846-26796+90+246</f>
        <v>91386</v>
      </c>
      <c r="F54" s="62"/>
    </row>
    <row r="55" spans="1:6">
      <c r="A55" s="25" t="s">
        <v>117</v>
      </c>
      <c r="B55" s="21"/>
      <c r="C55" s="21"/>
      <c r="D55" s="21"/>
      <c r="E55" s="62">
        <f>40840+26796</f>
        <v>67636</v>
      </c>
      <c r="F55" s="62"/>
    </row>
    <row r="56" spans="1:6">
      <c r="A56" s="61" t="s">
        <v>118</v>
      </c>
      <c r="B56" s="36"/>
      <c r="C56" s="36"/>
      <c r="D56" s="36"/>
      <c r="E56" s="60"/>
      <c r="F56" s="60">
        <f>SUM(E53:E55)</f>
        <v>303580</v>
      </c>
    </row>
    <row r="57" spans="1:6">
      <c r="A57" s="21"/>
      <c r="B57" s="21"/>
      <c r="C57" s="21"/>
      <c r="D57" s="21"/>
      <c r="E57" s="62"/>
      <c r="F57" s="62"/>
    </row>
    <row r="58" spans="1:6">
      <c r="E58" s="56"/>
      <c r="F58" s="56"/>
    </row>
    <row r="59" spans="1:6" ht="15">
      <c r="A59" s="58" t="s">
        <v>119</v>
      </c>
      <c r="E59" s="56"/>
      <c r="F59" s="56">
        <v>-3565</v>
      </c>
    </row>
    <row r="60" spans="1:6">
      <c r="B60" t="s">
        <v>120</v>
      </c>
      <c r="C60" t="s">
        <v>121</v>
      </c>
      <c r="E60" s="56">
        <v>-23768</v>
      </c>
      <c r="F60" s="56"/>
    </row>
    <row r="61" spans="1:6">
      <c r="B61" t="s">
        <v>122</v>
      </c>
      <c r="E61" s="56">
        <v>0</v>
      </c>
      <c r="F61" s="56"/>
    </row>
    <row r="62" spans="1:6">
      <c r="A62" s="61" t="s">
        <v>123</v>
      </c>
      <c r="B62" s="36"/>
      <c r="C62" s="36"/>
      <c r="D62" s="36"/>
      <c r="E62" s="60"/>
      <c r="F62" s="60">
        <f>F59+E60+E61</f>
        <v>-27333</v>
      </c>
    </row>
    <row r="63" spans="1:6">
      <c r="E63" s="56"/>
      <c r="F63" s="56"/>
    </row>
    <row r="64" spans="1:6">
      <c r="A64" t="s">
        <v>124</v>
      </c>
      <c r="E64" s="56"/>
      <c r="F64" s="56"/>
    </row>
    <row r="65" spans="1:6">
      <c r="A65" s="21" t="s">
        <v>115</v>
      </c>
      <c r="B65" s="21"/>
      <c r="C65" s="21"/>
      <c r="D65" s="21"/>
      <c r="E65" s="62">
        <f>14155</f>
        <v>14155</v>
      </c>
      <c r="F65" s="56"/>
    </row>
    <row r="66" spans="1:6">
      <c r="A66" s="21" t="s">
        <v>116</v>
      </c>
      <c r="B66" s="21"/>
      <c r="C66" s="21"/>
      <c r="D66" s="21"/>
      <c r="E66" s="62">
        <v>8101</v>
      </c>
      <c r="F66" s="56"/>
    </row>
    <row r="67" spans="1:6">
      <c r="A67" s="25" t="s">
        <v>125</v>
      </c>
      <c r="B67" s="21"/>
      <c r="C67" s="21"/>
      <c r="D67" s="21"/>
      <c r="E67" s="62">
        <v>0</v>
      </c>
      <c r="F67" s="56"/>
    </row>
    <row r="68" spans="1:6">
      <c r="A68" s="61" t="s">
        <v>126</v>
      </c>
      <c r="B68" s="36"/>
      <c r="C68" s="36"/>
      <c r="D68" s="36"/>
      <c r="E68" s="60">
        <f>SUM(E65:E67)</f>
        <v>22256</v>
      </c>
      <c r="F68" s="56"/>
    </row>
    <row r="69" spans="1:6">
      <c r="E69" s="56"/>
      <c r="F69" s="56"/>
    </row>
    <row r="70" spans="1:6">
      <c r="A70" t="s">
        <v>127</v>
      </c>
      <c r="E70" s="56"/>
      <c r="F70" s="56"/>
    </row>
    <row r="71" spans="1:6">
      <c r="A71" s="21" t="s">
        <v>128</v>
      </c>
      <c r="B71" s="21"/>
      <c r="C71" s="21"/>
      <c r="D71" s="21"/>
      <c r="E71" s="62">
        <v>0</v>
      </c>
      <c r="F71" s="56"/>
    </row>
    <row r="72" spans="1:6">
      <c r="A72" s="21" t="s">
        <v>129</v>
      </c>
      <c r="B72" s="21"/>
      <c r="C72" s="21"/>
      <c r="D72" s="21"/>
      <c r="E72" s="62">
        <v>12000</v>
      </c>
      <c r="F72" s="56"/>
    </row>
    <row r="73" spans="1:6">
      <c r="A73" s="25" t="s">
        <v>130</v>
      </c>
      <c r="B73" s="21"/>
      <c r="C73" s="21"/>
      <c r="D73" s="21"/>
      <c r="E73" s="62">
        <v>1000</v>
      </c>
      <c r="F73" s="56"/>
    </row>
    <row r="74" spans="1:6">
      <c r="A74" s="25" t="s">
        <v>131</v>
      </c>
      <c r="B74" s="21"/>
      <c r="C74" s="64">
        <v>63000</v>
      </c>
      <c r="D74" s="21"/>
      <c r="E74" s="62">
        <f>C74-F21</f>
        <v>0</v>
      </c>
      <c r="F74" s="56"/>
    </row>
    <row r="75" spans="1:6">
      <c r="A75" s="25" t="s">
        <v>132</v>
      </c>
      <c r="B75" s="21"/>
      <c r="C75" s="64">
        <f>C74</f>
        <v>63000</v>
      </c>
      <c r="D75" s="21"/>
      <c r="E75" s="62">
        <f>C75-F39</f>
        <v>21930</v>
      </c>
      <c r="F75" s="56"/>
    </row>
    <row r="76" spans="1:6">
      <c r="A76" s="61" t="s">
        <v>133</v>
      </c>
      <c r="B76" s="36"/>
      <c r="C76" s="36"/>
      <c r="D76" s="36"/>
      <c r="E76" s="60">
        <f>SUM(E71:E75)</f>
        <v>34930</v>
      </c>
      <c r="F76" s="56"/>
    </row>
    <row r="77" spans="1:6">
      <c r="E77" s="56"/>
      <c r="F77" s="56"/>
    </row>
    <row r="78" spans="1:6">
      <c r="A78" s="61" t="s">
        <v>123</v>
      </c>
      <c r="B78" s="36"/>
      <c r="C78" s="36"/>
      <c r="D78" s="36"/>
      <c r="E78" s="60"/>
      <c r="F78" s="60">
        <f>F62-E68+E76</f>
        <v>-14659</v>
      </c>
    </row>
  </sheetData>
  <mergeCells count="6">
    <mergeCell ref="A8:F8"/>
    <mergeCell ref="A1:F1"/>
    <mergeCell ref="A2:F2"/>
    <mergeCell ref="A3:F3"/>
    <mergeCell ref="A4:F4"/>
    <mergeCell ref="A6:F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Finance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Festersen</dc:creator>
  <cp:lastModifiedBy>Suzanne</cp:lastModifiedBy>
  <cp:lastPrinted>2014-09-12T23:11:14Z</cp:lastPrinted>
  <dcterms:created xsi:type="dcterms:W3CDTF">2001-07-02T18:08:30Z</dcterms:created>
  <dcterms:modified xsi:type="dcterms:W3CDTF">2015-09-02T00:48:00Z</dcterms:modified>
</cp:coreProperties>
</file>